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4820"/>
  </bookViews>
  <sheets>
    <sheet name="Sheet1" sheetId="1" r:id="rId1"/>
    <sheet name="Sheet1 (ANSWERS)" sheetId="3" state="veryHidden" r:id="rId2"/>
  </sheets>
  <definedNames>
    <definedName name="_xlnm.Print_Area" localSheetId="0">Sheet1!$A$1:$H$60</definedName>
    <definedName name="_xlnm.Print_Area" localSheetId="1">'Sheet1 (ANSWERS)'!$A$1:$H$60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3" l="1"/>
  <c r="E39" i="3"/>
  <c r="E38" i="3"/>
  <c r="G30" i="3"/>
  <c r="G29" i="3"/>
  <c r="E56" i="3" l="1"/>
  <c r="G48" i="3"/>
  <c r="G47" i="3"/>
  <c r="G46" i="3" l="1"/>
  <c r="G45" i="3"/>
  <c r="G44" i="3"/>
  <c r="G43" i="3"/>
  <c r="E58" i="3" l="1"/>
  <c r="F58" i="3" s="1"/>
  <c r="G58" i="3" s="1"/>
  <c r="E57" i="3"/>
  <c r="F57" i="3" s="1"/>
  <c r="G57" i="3" s="1"/>
  <c r="F56" i="3"/>
  <c r="G56" i="3" s="1"/>
  <c r="E55" i="3"/>
  <c r="F55" i="3" s="1"/>
  <c r="G55" i="3" s="1"/>
  <c r="E54" i="3"/>
  <c r="F54" i="3" s="1"/>
  <c r="G54" i="3" s="1"/>
  <c r="E53" i="3"/>
  <c r="F53" i="3" s="1"/>
  <c r="G53" i="3" s="1"/>
  <c r="E52" i="3"/>
  <c r="F52" i="3" s="1"/>
  <c r="G52" i="3" s="1"/>
  <c r="E48" i="3"/>
  <c r="F48" i="3" s="1"/>
  <c r="H48" i="3" s="1"/>
  <c r="E47" i="3"/>
  <c r="H47" i="3" s="1"/>
  <c r="E46" i="3"/>
  <c r="F46" i="3" s="1"/>
  <c r="H46" i="3" s="1"/>
  <c r="E45" i="3"/>
  <c r="F45" i="3" s="1"/>
  <c r="H45" i="3" s="1"/>
  <c r="E44" i="3"/>
  <c r="F44" i="3" s="1"/>
  <c r="H44" i="3" s="1"/>
  <c r="E43" i="3"/>
  <c r="F43" i="3" s="1"/>
  <c r="H43" i="3" s="1"/>
  <c r="G39" i="3"/>
  <c r="F39" i="3"/>
  <c r="G38" i="3"/>
  <c r="F38" i="3"/>
  <c r="G37" i="3"/>
  <c r="E37" i="3"/>
  <c r="F37" i="3" s="1"/>
  <c r="H37" i="3" s="1"/>
  <c r="G36" i="3"/>
  <c r="E36" i="3"/>
  <c r="F36" i="3" s="1"/>
  <c r="G35" i="3"/>
  <c r="E35" i="3"/>
  <c r="F35" i="3" s="1"/>
  <c r="E30" i="3"/>
  <c r="F30" i="3" s="1"/>
  <c r="H30" i="3" s="1"/>
  <c r="E29" i="3"/>
  <c r="F29" i="3" s="1"/>
  <c r="H29" i="3" s="1"/>
  <c r="E28" i="3"/>
  <c r="F28" i="3" s="1"/>
  <c r="H28" i="3" s="1"/>
  <c r="E27" i="3"/>
  <c r="F27" i="3" s="1"/>
  <c r="H27" i="3" s="1"/>
  <c r="F26" i="3"/>
  <c r="H26" i="3" s="1"/>
  <c r="E26" i="3"/>
  <c r="E25" i="3"/>
  <c r="F25" i="3" s="1"/>
  <c r="H25" i="3" s="1"/>
  <c r="E21" i="3"/>
  <c r="F21" i="3" s="1"/>
  <c r="H21" i="3" s="1"/>
  <c r="E20" i="3"/>
  <c r="F20" i="3" s="1"/>
  <c r="H20" i="3" s="1"/>
  <c r="E19" i="3"/>
  <c r="F19" i="3" s="1"/>
  <c r="H19" i="3" s="1"/>
  <c r="E18" i="3"/>
  <c r="F18" i="3" s="1"/>
  <c r="H18" i="3" s="1"/>
  <c r="E17" i="3"/>
  <c r="F17" i="3" s="1"/>
  <c r="H17" i="3" s="1"/>
  <c r="E16" i="3"/>
  <c r="F16" i="3" s="1"/>
  <c r="H16" i="3" s="1"/>
  <c r="E15" i="3"/>
  <c r="F15" i="3" s="1"/>
  <c r="H15" i="3" s="1"/>
  <c r="H36" i="3" l="1"/>
  <c r="H35" i="3"/>
  <c r="H39" i="3"/>
  <c r="H38" i="3"/>
</calcChain>
</file>

<file path=xl/sharedStrings.xml><?xml version="1.0" encoding="utf-8"?>
<sst xmlns="http://schemas.openxmlformats.org/spreadsheetml/2006/main" count="279" uniqueCount="39">
  <si>
    <t>End Mills</t>
  </si>
  <si>
    <t>Drills</t>
  </si>
  <si>
    <t>Reamers</t>
  </si>
  <si>
    <t>Annular Cutters</t>
  </si>
  <si>
    <t>Part Off Tools</t>
  </si>
  <si>
    <t>HSS</t>
  </si>
  <si>
    <t>WC</t>
  </si>
  <si>
    <t>AL</t>
  </si>
  <si>
    <t>Brass (360)</t>
  </si>
  <si>
    <t>Mild Steel (.2-.3C)</t>
  </si>
  <si>
    <t>SS (Free Machining)</t>
  </si>
  <si>
    <t>Titanium</t>
  </si>
  <si>
    <t>SS (Strain Hardening)</t>
  </si>
  <si>
    <t>-</t>
  </si>
  <si>
    <t>Tool Diameter
[in]</t>
  </si>
  <si>
    <t>Surface Speed
[SFM]</t>
  </si>
  <si>
    <t>Spindle Speed
[RPM]</t>
  </si>
  <si>
    <t>Feed Rate
[in/min]</t>
  </si>
  <si>
    <t>Chip Load
[in/tooth]</t>
  </si>
  <si>
    <t>Part Diameter
[in]</t>
  </si>
  <si>
    <t>No. of
Flutes</t>
  </si>
  <si>
    <t>Part
Material</t>
  </si>
  <si>
    <t>Tool
Material</t>
  </si>
  <si>
    <t>EML2322L – MAE Design and Manufacturing Laboratory</t>
  </si>
  <si>
    <t>TA SPEEDS &amp; FEEDS ASSESSMENT</t>
  </si>
  <si>
    <r>
      <t>Name:</t>
    </r>
    <r>
      <rPr>
        <sz val="12"/>
        <color theme="1"/>
        <rFont val="Calibri"/>
        <family val="2"/>
        <scheme val="minor"/>
      </rPr>
      <t xml:space="preserve"> ___________________________________________              </t>
    </r>
  </si>
  <si>
    <r>
      <t>Grader’s Initials:</t>
    </r>
    <r>
      <rPr>
        <sz val="12"/>
        <color theme="1"/>
        <rFont val="Calibri"/>
        <family val="2"/>
        <scheme val="minor"/>
      </rPr>
      <t xml:space="preserve"> ______</t>
    </r>
  </si>
  <si>
    <t>Speeds and Feeds Calcs for Drilling, Milling, Annular Cutters, and Lathe Parting Operations</t>
  </si>
  <si>
    <r>
      <t xml:space="preserve">Description:  </t>
    </r>
    <r>
      <rPr>
        <sz val="12"/>
        <color theme="1"/>
        <rFont val="Calibri"/>
        <family val="2"/>
        <scheme val="minor"/>
      </rPr>
      <t>This assessment gages your understanding of the material covered in the following documents:</t>
    </r>
  </si>
  <si>
    <t>Calculate the cutting parameters for using each tool noted below on manual machines using the provided spreadsheet.</t>
  </si>
  <si>
    <t>Depth</t>
  </si>
  <si>
    <t>&lt; 3xD</t>
  </si>
  <si>
    <t>Spindle Speed
(Actual) [RPM]</t>
  </si>
  <si>
    <t>&gt; 3xD</t>
  </si>
  <si>
    <t>Feed Rate
[in/rev]</t>
  </si>
  <si>
    <t>NOTE: actual spindle speed accounts for the fact we generally don't turn our manual lathe chucks faster than 600rpm</t>
  </si>
  <si>
    <r>
      <t>Name:</t>
    </r>
    <r>
      <rPr>
        <sz val="12"/>
        <color theme="1"/>
        <rFont val="Calibri"/>
        <family val="2"/>
        <scheme val="minor"/>
      </rPr>
      <t xml:space="preserve"> _____________________________________              </t>
    </r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</si>
  <si>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 Calculate the cutting parameters for using each tool noted below on manual machines using the provided spreadsheet.  When your answers are within 5% of the correct values, the red highlighting will disappear.</t>
    </r>
  </si>
  <si>
    <r>
      <t xml:space="preserve">Description:  </t>
    </r>
    <r>
      <rPr>
        <sz val="12"/>
        <color theme="1"/>
        <rFont val="Calibri"/>
        <family val="2"/>
        <scheme val="minor"/>
      </rPr>
      <t>This assessment gages your understanding of the material covered in the following document: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</si>
</sst>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1" applyAlignment="1">
      <alignment horizontal="left" indent="1"/>
    </xf>
    <xf numFmtId="166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mae.ufl.edu/designlab/Advanced%20Manufacturing/Speeds%20and%20Feeds/Speeds%20and%20Feeds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2.mae.ufl.edu/designlab/Advanced%20Manufacturing/Speeds%20and%20Feeds/Speeds%20and%20Feed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9"/>
  <sheetViews>
    <sheetView tabSelected="1" zoomScaleNormal="100" zoomScaleSheetLayoutView="85" workbookViewId="0">
      <selection sqref="A1:H1"/>
    </sheetView>
  </sheetViews>
  <sheetFormatPr defaultRowHeight="15" x14ac:dyDescent="0.25"/>
  <cols>
    <col min="1" max="1" width="15.28515625" style="3" customWidth="1"/>
    <col min="2" max="2" width="11.140625" style="3" customWidth="1"/>
    <col min="3" max="3" width="7.85546875" style="3" customWidth="1"/>
    <col min="4" max="4" width="22.7109375" style="3" customWidth="1"/>
    <col min="5" max="5" width="16.140625" style="3" customWidth="1"/>
    <col min="6" max="6" width="16" style="3" customWidth="1"/>
    <col min="7" max="7" width="13.85546875" style="3" bestFit="1" customWidth="1"/>
    <col min="8" max="8" width="13.85546875" style="3" customWidth="1"/>
    <col min="9" max="16384" width="9.140625" style="3"/>
  </cols>
  <sheetData>
    <row r="1" spans="1:8" ht="18.75" x14ac:dyDescent="0.25">
      <c r="A1" s="20" t="s">
        <v>23</v>
      </c>
      <c r="B1" s="20"/>
      <c r="C1" s="20"/>
      <c r="D1" s="20"/>
      <c r="E1" s="20"/>
      <c r="F1" s="20"/>
      <c r="G1" s="20"/>
      <c r="H1" s="20"/>
    </row>
    <row r="2" spans="1:8" x14ac:dyDescent="0.25">
      <c r="A2" s="21"/>
      <c r="B2" s="21"/>
      <c r="C2" s="21"/>
      <c r="D2" s="21"/>
      <c r="E2" s="21"/>
      <c r="F2" s="21"/>
      <c r="G2" s="21"/>
      <c r="H2" s="21"/>
    </row>
    <row r="3" spans="1:8" ht="18.75" x14ac:dyDescent="0.25">
      <c r="A3" s="22" t="s">
        <v>24</v>
      </c>
      <c r="B3" s="22"/>
      <c r="C3" s="22"/>
      <c r="D3" s="22"/>
      <c r="E3" s="22"/>
      <c r="F3" s="22"/>
      <c r="G3" s="22"/>
      <c r="H3" s="22"/>
    </row>
    <row r="5" spans="1:8" ht="15.75" x14ac:dyDescent="0.25">
      <c r="A5" s="18" t="s">
        <v>36</v>
      </c>
      <c r="B5" s="18"/>
      <c r="C5" s="18"/>
      <c r="D5" s="18"/>
      <c r="E5" s="18"/>
      <c r="F5" s="18"/>
      <c r="G5" s="18"/>
      <c r="H5" s="18"/>
    </row>
    <row r="7" spans="1:8" ht="15.75" x14ac:dyDescent="0.25">
      <c r="A7" s="14" t="s">
        <v>38</v>
      </c>
    </row>
    <row r="8" spans="1:8" x14ac:dyDescent="0.25">
      <c r="A8" s="15" t="s">
        <v>27</v>
      </c>
    </row>
    <row r="10" spans="1:8" x14ac:dyDescent="0.25">
      <c r="A10" s="19" t="s">
        <v>37</v>
      </c>
      <c r="B10" s="19"/>
      <c r="C10" s="19"/>
      <c r="D10" s="19"/>
      <c r="E10" s="19"/>
      <c r="F10" s="19"/>
      <c r="G10" s="19"/>
      <c r="H10" s="19"/>
    </row>
    <row r="11" spans="1:8" x14ac:dyDescent="0.25">
      <c r="A11" s="19"/>
      <c r="B11" s="19"/>
      <c r="C11" s="19"/>
      <c r="D11" s="19"/>
      <c r="E11" s="19"/>
      <c r="F11" s="19"/>
      <c r="G11" s="19"/>
      <c r="H11" s="19"/>
    </row>
    <row r="13" spans="1:8" ht="18.75" x14ac:dyDescent="0.3">
      <c r="A13" s="23" t="s">
        <v>0</v>
      </c>
      <c r="B13" s="24"/>
      <c r="C13" s="24"/>
      <c r="D13" s="24"/>
      <c r="E13" s="24"/>
      <c r="F13" s="24"/>
      <c r="G13" s="24"/>
      <c r="H13" s="25"/>
    </row>
    <row r="14" spans="1:8" ht="35.1" customHeight="1" x14ac:dyDescent="0.25">
      <c r="A14" s="2" t="s">
        <v>14</v>
      </c>
      <c r="B14" s="2" t="s">
        <v>22</v>
      </c>
      <c r="C14" s="2" t="s">
        <v>20</v>
      </c>
      <c r="D14" s="2" t="s">
        <v>21</v>
      </c>
      <c r="E14" s="2" t="s">
        <v>15</v>
      </c>
      <c r="F14" s="2" t="s">
        <v>16</v>
      </c>
      <c r="G14" s="2" t="s">
        <v>18</v>
      </c>
      <c r="H14" s="2" t="s">
        <v>17</v>
      </c>
    </row>
    <row r="15" spans="1:8" x14ac:dyDescent="0.25">
      <c r="A15" s="4">
        <v>0.5</v>
      </c>
      <c r="B15" s="4" t="s">
        <v>5</v>
      </c>
      <c r="C15" s="4">
        <v>3</v>
      </c>
      <c r="D15" s="4" t="s">
        <v>7</v>
      </c>
      <c r="E15" s="4"/>
      <c r="F15" s="5"/>
      <c r="G15" s="4"/>
      <c r="H15" s="6"/>
    </row>
    <row r="16" spans="1:8" x14ac:dyDescent="0.25">
      <c r="A16" s="4">
        <v>0.5</v>
      </c>
      <c r="B16" s="4" t="s">
        <v>6</v>
      </c>
      <c r="C16" s="4">
        <v>3</v>
      </c>
      <c r="D16" s="4" t="s">
        <v>7</v>
      </c>
      <c r="E16" s="4"/>
      <c r="F16" s="5"/>
      <c r="G16" s="4"/>
      <c r="H16" s="6"/>
    </row>
    <row r="17" spans="1:8" x14ac:dyDescent="0.25">
      <c r="A17" s="4">
        <v>0.5</v>
      </c>
      <c r="B17" s="4" t="s">
        <v>6</v>
      </c>
      <c r="C17" s="4">
        <v>3</v>
      </c>
      <c r="D17" s="4" t="s">
        <v>8</v>
      </c>
      <c r="E17" s="4"/>
      <c r="F17" s="5"/>
      <c r="G17" s="4"/>
      <c r="H17" s="6"/>
    </row>
    <row r="18" spans="1:8" x14ac:dyDescent="0.25">
      <c r="A18" s="4">
        <v>1</v>
      </c>
      <c r="B18" s="4" t="s">
        <v>5</v>
      </c>
      <c r="C18" s="4">
        <v>6</v>
      </c>
      <c r="D18" s="4" t="s">
        <v>9</v>
      </c>
      <c r="E18" s="4"/>
      <c r="F18" s="5"/>
      <c r="G18" s="4"/>
      <c r="H18" s="6"/>
    </row>
    <row r="19" spans="1:8" x14ac:dyDescent="0.25">
      <c r="A19" s="4">
        <v>1</v>
      </c>
      <c r="B19" s="4" t="s">
        <v>6</v>
      </c>
      <c r="C19" s="4">
        <v>6</v>
      </c>
      <c r="D19" s="4" t="s">
        <v>9</v>
      </c>
      <c r="E19" s="4"/>
      <c r="F19" s="5"/>
      <c r="G19" s="4"/>
      <c r="H19" s="6"/>
    </row>
    <row r="20" spans="1:8" x14ac:dyDescent="0.25">
      <c r="A20" s="4">
        <v>1</v>
      </c>
      <c r="B20" s="4" t="s">
        <v>6</v>
      </c>
      <c r="C20" s="4">
        <v>4</v>
      </c>
      <c r="D20" s="4" t="s">
        <v>10</v>
      </c>
      <c r="E20" s="4"/>
      <c r="F20" s="5"/>
      <c r="G20" s="4"/>
      <c r="H20" s="6"/>
    </row>
    <row r="21" spans="1:8" x14ac:dyDescent="0.25">
      <c r="A21" s="4">
        <v>1</v>
      </c>
      <c r="B21" s="4" t="s">
        <v>6</v>
      </c>
      <c r="C21" s="4">
        <v>4</v>
      </c>
      <c r="D21" s="4" t="s">
        <v>11</v>
      </c>
      <c r="E21" s="4"/>
      <c r="F21" s="5"/>
      <c r="G21" s="7"/>
      <c r="H21" s="6"/>
    </row>
    <row r="22" spans="1:8" x14ac:dyDescent="0.25">
      <c r="A22" s="8"/>
      <c r="B22" s="8"/>
      <c r="C22" s="8"/>
      <c r="D22" s="8"/>
      <c r="E22" s="8"/>
      <c r="F22" s="9"/>
      <c r="G22" s="8"/>
      <c r="H22" s="10"/>
    </row>
    <row r="23" spans="1:8" ht="18.75" x14ac:dyDescent="0.3">
      <c r="A23" s="23" t="s">
        <v>1</v>
      </c>
      <c r="B23" s="24"/>
      <c r="C23" s="24"/>
      <c r="D23" s="24"/>
      <c r="E23" s="24"/>
      <c r="F23" s="24"/>
      <c r="G23" s="24"/>
      <c r="H23" s="25"/>
    </row>
    <row r="24" spans="1:8" ht="35.1" customHeight="1" x14ac:dyDescent="0.25">
      <c r="A24" s="2" t="s">
        <v>14</v>
      </c>
      <c r="B24" s="2" t="s">
        <v>22</v>
      </c>
      <c r="C24" s="1" t="s">
        <v>30</v>
      </c>
      <c r="D24" s="2" t="s">
        <v>21</v>
      </c>
      <c r="E24" s="2" t="s">
        <v>15</v>
      </c>
      <c r="F24" s="2" t="s">
        <v>16</v>
      </c>
      <c r="G24" s="2" t="s">
        <v>34</v>
      </c>
      <c r="H24" s="2" t="s">
        <v>17</v>
      </c>
    </row>
    <row r="25" spans="1:8" x14ac:dyDescent="0.25">
      <c r="A25" s="4">
        <v>0.25</v>
      </c>
      <c r="B25" s="4" t="s">
        <v>5</v>
      </c>
      <c r="C25" s="4" t="s">
        <v>31</v>
      </c>
      <c r="D25" s="4" t="s">
        <v>7</v>
      </c>
      <c r="E25" s="4"/>
      <c r="F25" s="5"/>
      <c r="G25" s="4"/>
      <c r="H25" s="6"/>
    </row>
    <row r="26" spans="1:8" x14ac:dyDescent="0.25">
      <c r="A26" s="4">
        <v>0.5</v>
      </c>
      <c r="B26" s="4" t="s">
        <v>5</v>
      </c>
      <c r="C26" s="4" t="s">
        <v>31</v>
      </c>
      <c r="D26" s="4" t="s">
        <v>9</v>
      </c>
      <c r="E26" s="4"/>
      <c r="F26" s="5"/>
      <c r="G26" s="4"/>
      <c r="H26" s="6"/>
    </row>
    <row r="27" spans="1:8" x14ac:dyDescent="0.25">
      <c r="A27" s="4">
        <v>0.5</v>
      </c>
      <c r="B27" s="4" t="s">
        <v>5</v>
      </c>
      <c r="C27" s="4" t="s">
        <v>33</v>
      </c>
      <c r="D27" s="4" t="s">
        <v>9</v>
      </c>
      <c r="E27" s="4"/>
      <c r="F27" s="5"/>
      <c r="G27" s="4"/>
      <c r="H27" s="6"/>
    </row>
    <row r="28" spans="1:8" x14ac:dyDescent="0.25">
      <c r="A28" s="4">
        <v>1</v>
      </c>
      <c r="B28" s="4" t="s">
        <v>5</v>
      </c>
      <c r="C28" s="4" t="s">
        <v>31</v>
      </c>
      <c r="D28" s="4" t="s">
        <v>9</v>
      </c>
      <c r="E28" s="4"/>
      <c r="F28" s="5"/>
      <c r="G28" s="4"/>
      <c r="H28" s="6"/>
    </row>
    <row r="29" spans="1:8" x14ac:dyDescent="0.25">
      <c r="A29" s="4">
        <v>1</v>
      </c>
      <c r="B29" s="4" t="s">
        <v>5</v>
      </c>
      <c r="C29" s="4" t="s">
        <v>31</v>
      </c>
      <c r="D29" s="4" t="s">
        <v>12</v>
      </c>
      <c r="E29" s="4"/>
      <c r="F29" s="5"/>
      <c r="G29" s="4"/>
      <c r="H29" s="6"/>
    </row>
    <row r="30" spans="1:8" x14ac:dyDescent="0.25">
      <c r="A30" s="4">
        <v>1</v>
      </c>
      <c r="B30" s="4" t="s">
        <v>5</v>
      </c>
      <c r="C30" s="4" t="s">
        <v>31</v>
      </c>
      <c r="D30" s="4" t="s">
        <v>11</v>
      </c>
      <c r="E30" s="4"/>
      <c r="F30" s="5"/>
      <c r="G30" s="4"/>
      <c r="H30" s="6"/>
    </row>
    <row r="31" spans="1:8" x14ac:dyDescent="0.25">
      <c r="A31" s="11"/>
      <c r="B31" s="11"/>
      <c r="C31" s="11"/>
      <c r="D31" s="11"/>
      <c r="E31" s="11"/>
      <c r="F31" s="12"/>
      <c r="G31" s="11"/>
      <c r="H31" s="13"/>
    </row>
    <row r="32" spans="1:8" x14ac:dyDescent="0.25">
      <c r="A32" s="8"/>
      <c r="B32" s="8"/>
      <c r="C32" s="8"/>
      <c r="D32" s="8"/>
      <c r="E32" s="8"/>
      <c r="F32" s="9"/>
      <c r="G32" s="8"/>
      <c r="H32" s="10"/>
    </row>
    <row r="33" spans="1:8" ht="18.75" x14ac:dyDescent="0.3">
      <c r="A33" s="23" t="s">
        <v>2</v>
      </c>
      <c r="B33" s="24"/>
      <c r="C33" s="24"/>
      <c r="D33" s="24"/>
      <c r="E33" s="24"/>
      <c r="F33" s="24"/>
      <c r="G33" s="24"/>
      <c r="H33" s="25"/>
    </row>
    <row r="34" spans="1:8" ht="35.1" customHeight="1" x14ac:dyDescent="0.25">
      <c r="A34" s="2" t="s">
        <v>14</v>
      </c>
      <c r="B34" s="2" t="s">
        <v>22</v>
      </c>
      <c r="C34" s="1" t="s">
        <v>13</v>
      </c>
      <c r="D34" s="2" t="s">
        <v>21</v>
      </c>
      <c r="E34" s="2" t="s">
        <v>15</v>
      </c>
      <c r="F34" s="2" t="s">
        <v>16</v>
      </c>
      <c r="G34" s="2" t="s">
        <v>34</v>
      </c>
      <c r="H34" s="2" t="s">
        <v>17</v>
      </c>
    </row>
    <row r="35" spans="1:8" x14ac:dyDescent="0.25">
      <c r="A35" s="4">
        <v>0.25</v>
      </c>
      <c r="B35" s="4" t="s">
        <v>5</v>
      </c>
      <c r="C35" s="4" t="s">
        <v>13</v>
      </c>
      <c r="D35" s="4" t="s">
        <v>7</v>
      </c>
      <c r="E35" s="4"/>
      <c r="F35" s="5"/>
      <c r="G35" s="4"/>
      <c r="H35" s="6"/>
    </row>
    <row r="36" spans="1:8" x14ac:dyDescent="0.25">
      <c r="A36" s="4">
        <v>0.5</v>
      </c>
      <c r="B36" s="4" t="s">
        <v>5</v>
      </c>
      <c r="C36" s="4" t="s">
        <v>13</v>
      </c>
      <c r="D36" s="4" t="s">
        <v>9</v>
      </c>
      <c r="E36" s="4"/>
      <c r="F36" s="5"/>
      <c r="G36" s="4"/>
      <c r="H36" s="6"/>
    </row>
    <row r="37" spans="1:8" x14ac:dyDescent="0.25">
      <c r="A37" s="4">
        <v>1</v>
      </c>
      <c r="B37" s="4" t="s">
        <v>5</v>
      </c>
      <c r="C37" s="4" t="s">
        <v>13</v>
      </c>
      <c r="D37" s="4" t="s">
        <v>9</v>
      </c>
      <c r="E37" s="4"/>
      <c r="F37" s="5"/>
      <c r="G37" s="4"/>
      <c r="H37" s="6"/>
    </row>
    <row r="38" spans="1:8" x14ac:dyDescent="0.25">
      <c r="A38" s="4">
        <v>1</v>
      </c>
      <c r="B38" s="4" t="s">
        <v>5</v>
      </c>
      <c r="C38" s="4" t="s">
        <v>13</v>
      </c>
      <c r="D38" s="4" t="s">
        <v>12</v>
      </c>
      <c r="E38" s="4"/>
      <c r="F38" s="5"/>
      <c r="G38" s="4"/>
      <c r="H38" s="6"/>
    </row>
    <row r="39" spans="1:8" x14ac:dyDescent="0.25">
      <c r="A39" s="4">
        <v>1</v>
      </c>
      <c r="B39" s="4" t="s">
        <v>5</v>
      </c>
      <c r="C39" s="4" t="s">
        <v>13</v>
      </c>
      <c r="D39" s="4" t="s">
        <v>11</v>
      </c>
      <c r="E39" s="4"/>
      <c r="F39" s="5"/>
      <c r="G39" s="4"/>
      <c r="H39" s="6"/>
    </row>
    <row r="40" spans="1:8" x14ac:dyDescent="0.25">
      <c r="A40" s="11"/>
      <c r="B40" s="11"/>
      <c r="C40" s="11"/>
      <c r="D40" s="11"/>
      <c r="E40" s="11"/>
      <c r="F40" s="12"/>
      <c r="G40" s="11"/>
      <c r="H40" s="13"/>
    </row>
    <row r="41" spans="1:8" ht="18.75" x14ac:dyDescent="0.3">
      <c r="A41" s="23" t="s">
        <v>3</v>
      </c>
      <c r="B41" s="24"/>
      <c r="C41" s="24"/>
      <c r="D41" s="24"/>
      <c r="E41" s="24"/>
      <c r="F41" s="24"/>
      <c r="G41" s="24"/>
      <c r="H41" s="25"/>
    </row>
    <row r="42" spans="1:8" ht="35.1" customHeight="1" x14ac:dyDescent="0.25">
      <c r="A42" s="2" t="s">
        <v>14</v>
      </c>
      <c r="B42" s="2" t="s">
        <v>22</v>
      </c>
      <c r="C42" s="2" t="s">
        <v>20</v>
      </c>
      <c r="D42" s="2" t="s">
        <v>21</v>
      </c>
      <c r="E42" s="2" t="s">
        <v>15</v>
      </c>
      <c r="F42" s="2" t="s">
        <v>16</v>
      </c>
      <c r="G42" s="2" t="s">
        <v>18</v>
      </c>
      <c r="H42" s="2" t="s">
        <v>17</v>
      </c>
    </row>
    <row r="43" spans="1:8" x14ac:dyDescent="0.25">
      <c r="A43" s="4">
        <v>0.5</v>
      </c>
      <c r="B43" s="4" t="s">
        <v>5</v>
      </c>
      <c r="C43" s="4">
        <v>3</v>
      </c>
      <c r="D43" s="4" t="s">
        <v>7</v>
      </c>
      <c r="E43" s="5"/>
      <c r="F43" s="5"/>
      <c r="G43" s="4"/>
      <c r="H43" s="6"/>
    </row>
    <row r="44" spans="1:8" x14ac:dyDescent="0.25">
      <c r="A44" s="4">
        <v>1</v>
      </c>
      <c r="B44" s="4" t="s">
        <v>5</v>
      </c>
      <c r="C44" s="4">
        <v>4</v>
      </c>
      <c r="D44" s="4" t="s">
        <v>8</v>
      </c>
      <c r="E44" s="5"/>
      <c r="F44" s="5"/>
      <c r="G44" s="4"/>
      <c r="H44" s="6"/>
    </row>
    <row r="45" spans="1:8" x14ac:dyDescent="0.25">
      <c r="A45" s="4">
        <v>1</v>
      </c>
      <c r="B45" s="4" t="s">
        <v>5</v>
      </c>
      <c r="C45" s="4">
        <v>6</v>
      </c>
      <c r="D45" s="4" t="s">
        <v>9</v>
      </c>
      <c r="E45" s="5"/>
      <c r="F45" s="5"/>
      <c r="G45" s="4"/>
      <c r="H45" s="6"/>
    </row>
    <row r="46" spans="1:8" x14ac:dyDescent="0.25">
      <c r="A46" s="4">
        <v>1</v>
      </c>
      <c r="B46" s="4" t="s">
        <v>5</v>
      </c>
      <c r="C46" s="4">
        <v>10</v>
      </c>
      <c r="D46" s="4" t="s">
        <v>10</v>
      </c>
      <c r="E46" s="5"/>
      <c r="F46" s="5"/>
      <c r="G46" s="4"/>
      <c r="H46" s="6"/>
    </row>
    <row r="47" spans="1:8" x14ac:dyDescent="0.25">
      <c r="A47" s="5">
        <v>1</v>
      </c>
      <c r="B47" s="4" t="s">
        <v>5</v>
      </c>
      <c r="C47" s="4">
        <v>10</v>
      </c>
      <c r="D47" s="4" t="s">
        <v>12</v>
      </c>
      <c r="E47" s="5"/>
      <c r="F47" s="5"/>
      <c r="G47" s="4"/>
      <c r="H47" s="6"/>
    </row>
    <row r="48" spans="1:8" x14ac:dyDescent="0.25">
      <c r="A48" s="4">
        <v>1</v>
      </c>
      <c r="B48" s="4" t="s">
        <v>5</v>
      </c>
      <c r="C48" s="4">
        <v>8</v>
      </c>
      <c r="D48" s="4" t="s">
        <v>11</v>
      </c>
      <c r="E48" s="5"/>
      <c r="F48" s="5"/>
      <c r="G48" s="4"/>
      <c r="H48" s="6"/>
    </row>
    <row r="49" spans="1:8" x14ac:dyDescent="0.25">
      <c r="A49" s="8"/>
      <c r="B49" s="8"/>
      <c r="C49" s="8"/>
      <c r="D49" s="8"/>
      <c r="E49" s="8"/>
      <c r="F49" s="9"/>
      <c r="G49" s="8"/>
      <c r="H49" s="8"/>
    </row>
    <row r="50" spans="1:8" ht="18.75" x14ac:dyDescent="0.3">
      <c r="A50" s="23" t="s">
        <v>4</v>
      </c>
      <c r="B50" s="24"/>
      <c r="C50" s="24"/>
      <c r="D50" s="24"/>
      <c r="E50" s="24"/>
      <c r="F50" s="24"/>
      <c r="G50" s="24"/>
      <c r="H50" s="25"/>
    </row>
    <row r="51" spans="1:8" ht="35.1" customHeight="1" x14ac:dyDescent="0.25">
      <c r="A51" s="2" t="s">
        <v>19</v>
      </c>
      <c r="B51" s="2" t="s">
        <v>22</v>
      </c>
      <c r="C51" s="1" t="s">
        <v>13</v>
      </c>
      <c r="D51" s="2" t="s">
        <v>21</v>
      </c>
      <c r="E51" s="2" t="s">
        <v>15</v>
      </c>
      <c r="F51" s="2" t="s">
        <v>16</v>
      </c>
      <c r="G51" s="2" t="s">
        <v>32</v>
      </c>
      <c r="H51" s="1" t="s">
        <v>13</v>
      </c>
    </row>
    <row r="52" spans="1:8" x14ac:dyDescent="0.25">
      <c r="A52" s="4">
        <v>1</v>
      </c>
      <c r="B52" s="4" t="s">
        <v>5</v>
      </c>
      <c r="C52" s="4" t="s">
        <v>13</v>
      </c>
      <c r="D52" s="4" t="s">
        <v>7</v>
      </c>
      <c r="E52" s="4"/>
      <c r="F52" s="5"/>
      <c r="G52" s="5"/>
      <c r="H52" s="4" t="s">
        <v>13</v>
      </c>
    </row>
    <row r="53" spans="1:8" x14ac:dyDescent="0.25">
      <c r="A53" s="4">
        <v>1</v>
      </c>
      <c r="B53" s="4" t="s">
        <v>6</v>
      </c>
      <c r="C53" s="4" t="s">
        <v>13</v>
      </c>
      <c r="D53" s="4" t="s">
        <v>7</v>
      </c>
      <c r="E53" s="4"/>
      <c r="F53" s="5"/>
      <c r="G53" s="5"/>
      <c r="H53" s="4" t="s">
        <v>13</v>
      </c>
    </row>
    <row r="54" spans="1:8" x14ac:dyDescent="0.25">
      <c r="A54" s="4">
        <v>1</v>
      </c>
      <c r="B54" s="4" t="s">
        <v>5</v>
      </c>
      <c r="C54" s="4" t="s">
        <v>13</v>
      </c>
      <c r="D54" s="4" t="s">
        <v>9</v>
      </c>
      <c r="E54" s="4"/>
      <c r="F54" s="5"/>
      <c r="G54" s="5"/>
      <c r="H54" s="4" t="s">
        <v>13</v>
      </c>
    </row>
    <row r="55" spans="1:8" x14ac:dyDescent="0.25">
      <c r="A55" s="4">
        <v>1</v>
      </c>
      <c r="B55" s="4" t="s">
        <v>6</v>
      </c>
      <c r="C55" s="4" t="s">
        <v>13</v>
      </c>
      <c r="D55" s="4" t="s">
        <v>9</v>
      </c>
      <c r="E55" s="4"/>
      <c r="F55" s="5"/>
      <c r="G55" s="5"/>
      <c r="H55" s="4" t="s">
        <v>13</v>
      </c>
    </row>
    <row r="56" spans="1:8" x14ac:dyDescent="0.25">
      <c r="A56" s="4">
        <v>1.5</v>
      </c>
      <c r="B56" s="4" t="s">
        <v>6</v>
      </c>
      <c r="C56" s="4" t="s">
        <v>13</v>
      </c>
      <c r="D56" s="4" t="s">
        <v>10</v>
      </c>
      <c r="E56" s="4"/>
      <c r="F56" s="5"/>
      <c r="G56" s="5"/>
      <c r="H56" s="4" t="s">
        <v>13</v>
      </c>
    </row>
    <row r="57" spans="1:8" x14ac:dyDescent="0.25">
      <c r="A57" s="4">
        <v>1.5</v>
      </c>
      <c r="B57" s="4" t="s">
        <v>6</v>
      </c>
      <c r="C57" s="4" t="s">
        <v>13</v>
      </c>
      <c r="D57" s="4" t="s">
        <v>12</v>
      </c>
      <c r="E57" s="4"/>
      <c r="F57" s="5"/>
      <c r="G57" s="5"/>
      <c r="H57" s="4" t="s">
        <v>13</v>
      </c>
    </row>
    <row r="58" spans="1:8" x14ac:dyDescent="0.25">
      <c r="A58" s="4">
        <v>1.5</v>
      </c>
      <c r="B58" s="4" t="s">
        <v>6</v>
      </c>
      <c r="C58" s="4" t="s">
        <v>13</v>
      </c>
      <c r="D58" s="4" t="s">
        <v>11</v>
      </c>
      <c r="E58" s="4"/>
      <c r="F58" s="5"/>
      <c r="G58" s="5"/>
      <c r="H58" s="4" t="s">
        <v>13</v>
      </c>
    </row>
    <row r="59" spans="1:8" x14ac:dyDescent="0.25">
      <c r="A59" s="17" t="s">
        <v>35</v>
      </c>
      <c r="B59" s="17"/>
      <c r="C59" s="17"/>
      <c r="D59" s="17"/>
      <c r="E59" s="17"/>
      <c r="F59" s="17"/>
      <c r="G59" s="17"/>
      <c r="H59" s="17"/>
    </row>
  </sheetData>
  <mergeCells count="11">
    <mergeCell ref="A59:H59"/>
    <mergeCell ref="A5:H5"/>
    <mergeCell ref="A10:H11"/>
    <mergeCell ref="A1:H1"/>
    <mergeCell ref="A2:H2"/>
    <mergeCell ref="A3:H3"/>
    <mergeCell ref="A13:H13"/>
    <mergeCell ref="A23:H23"/>
    <mergeCell ref="A33:H33"/>
    <mergeCell ref="A41:H41"/>
    <mergeCell ref="A50:H50"/>
  </mergeCells>
  <hyperlinks>
    <hyperlink ref="A8" r:id="rId1" display="  Speeds and Feeds Calcs for Drilling, Milling, Annular Cutters, and Lathe Parting Operations"/>
  </hyperlinks>
  <pageMargins left="0.5" right="0.5" top="0.75" bottom="0.75" header="0.3" footer="0.3"/>
  <pageSetup scale="97" orientation="landscape" r:id="rId2"/>
  <rowBreaks count="1" manualBreakCount="1">
    <brk id="31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66F92D98-B418-48D7-AAB0-88136FCE1066}">
            <xm:f>OR(H15/'Sheet1 (ANSWERS)'!H15&gt;1.1, H15/'Sheet1 (ANSWERS)'!H15&lt;0.9)</xm:f>
            <x14:dxf>
              <fill>
                <patternFill>
                  <bgColor rgb="FFFF0000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expression" priority="6" id="{FD7DF1E1-A2D2-48F3-9163-6B80208D4781}">
            <xm:f>OR(H25/'Sheet1 (ANSWERS)'!H25&gt;1.1, H25/'Sheet1 (ANSWERS)'!H25&lt;0.9)</xm:f>
            <x14:dxf>
              <fill>
                <patternFill>
                  <bgColor rgb="FFFF0000"/>
                </patternFill>
              </fill>
            </x14:dxf>
          </x14:cfRule>
          <xm:sqref>H25:H30</xm:sqref>
        </x14:conditionalFormatting>
        <x14:conditionalFormatting xmlns:xm="http://schemas.microsoft.com/office/excel/2006/main">
          <x14:cfRule type="expression" priority="5" id="{0ACCA8AA-D472-42DA-BAD2-B8B304FBF0F1}">
            <xm:f>OR(H35/'Sheet1 (ANSWERS)'!H35&gt;1.1, H35/'Sheet1 (ANSWERS)'!H35&lt;0.9)</xm:f>
            <x14:dxf>
              <fill>
                <patternFill>
                  <bgColor rgb="FFFF0000"/>
                </patternFill>
              </fill>
            </x14:dxf>
          </x14:cfRule>
          <xm:sqref>H35:H39</xm:sqref>
        </x14:conditionalFormatting>
        <x14:conditionalFormatting xmlns:xm="http://schemas.microsoft.com/office/excel/2006/main">
          <x14:cfRule type="expression" priority="4" id="{05471C1D-F085-4ED8-A0C8-1FBEE16B489A}">
            <xm:f>OR(H43/'Sheet1 (ANSWERS)'!H43&gt;1.1, H43/'Sheet1 (ANSWERS)'!H43&lt;0.9)</xm:f>
            <x14:dxf>
              <fill>
                <patternFill>
                  <bgColor rgb="FFFF0000"/>
                </patternFill>
              </fill>
            </x14:dxf>
          </x14:cfRule>
          <xm:sqref>H43:H48</xm:sqref>
        </x14:conditionalFormatting>
        <x14:conditionalFormatting xmlns:xm="http://schemas.microsoft.com/office/excel/2006/main">
          <x14:cfRule type="expression" priority="3" id="{FA1D1A84-6B57-4717-A7EA-8EC4999AC384}">
            <xm:f>OR(G52/'Sheet1 (ANSWERS)'!G52&gt;1.1, G52/'Sheet1 (ANSWERS)'!G52&lt;0.9)</xm:f>
            <x14:dxf>
              <fill>
                <patternFill>
                  <bgColor rgb="FFFF0000"/>
                </patternFill>
              </fill>
            </x14:dxf>
          </x14:cfRule>
          <xm:sqref>G52:G58</xm:sqref>
        </x14:conditionalFormatting>
        <x14:conditionalFormatting xmlns:xm="http://schemas.microsoft.com/office/excel/2006/main">
          <x14:cfRule type="expression" priority="1" id="{36D31031-BB41-4746-9597-76B44CF31D86}">
            <xm:f>OR(H16/'Sheet1 (ANSWERS)'!H16&gt;1.1, H16/'Sheet1 (ANSWERS)'!H16&lt;0.9)</xm:f>
            <x14:dxf>
              <fill>
                <patternFill>
                  <bgColor rgb="FFFF0000"/>
                </patternFill>
              </fill>
            </x14:dxf>
          </x14:cfRule>
          <xm:sqref>H16:H21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9"/>
  <sheetViews>
    <sheetView zoomScaleNormal="100" zoomScaleSheetLayoutView="85" workbookViewId="0">
      <selection sqref="A1:H1"/>
    </sheetView>
  </sheetViews>
  <sheetFormatPr defaultRowHeight="15" x14ac:dyDescent="0.25"/>
  <cols>
    <col min="1" max="1" width="15.28515625" style="3" customWidth="1"/>
    <col min="2" max="2" width="11.140625" style="3" customWidth="1"/>
    <col min="3" max="3" width="7.85546875" style="3" customWidth="1"/>
    <col min="4" max="4" width="22.7109375" style="3" customWidth="1"/>
    <col min="5" max="5" width="16.140625" style="3" customWidth="1"/>
    <col min="6" max="6" width="16" style="3" customWidth="1"/>
    <col min="7" max="7" width="13.85546875" style="3" bestFit="1" customWidth="1"/>
    <col min="8" max="8" width="13.85546875" style="3" customWidth="1"/>
    <col min="9" max="16384" width="9.140625" style="3"/>
  </cols>
  <sheetData>
    <row r="1" spans="1:8" ht="18.75" x14ac:dyDescent="0.25">
      <c r="A1" s="20" t="s">
        <v>23</v>
      </c>
      <c r="B1" s="20"/>
      <c r="C1" s="20"/>
      <c r="D1" s="20"/>
      <c r="E1" s="20"/>
      <c r="F1" s="20"/>
      <c r="G1" s="20"/>
      <c r="H1" s="20"/>
    </row>
    <row r="2" spans="1:8" x14ac:dyDescent="0.25">
      <c r="A2" s="21"/>
      <c r="B2" s="21"/>
      <c r="C2" s="21"/>
      <c r="D2" s="21"/>
      <c r="E2" s="21"/>
      <c r="F2" s="21"/>
      <c r="G2" s="21"/>
      <c r="H2" s="21"/>
    </row>
    <row r="3" spans="1:8" ht="18.75" x14ac:dyDescent="0.25">
      <c r="A3" s="22" t="s">
        <v>24</v>
      </c>
      <c r="B3" s="22"/>
      <c r="C3" s="22"/>
      <c r="D3" s="22"/>
      <c r="E3" s="22"/>
      <c r="F3" s="22"/>
      <c r="G3" s="22"/>
      <c r="H3" s="22"/>
    </row>
    <row r="5" spans="1:8" ht="15.75" x14ac:dyDescent="0.25">
      <c r="A5" s="26" t="s">
        <v>25</v>
      </c>
      <c r="B5" s="26"/>
      <c r="C5" s="26"/>
      <c r="D5" s="26"/>
      <c r="E5" s="26"/>
      <c r="F5" s="18" t="s">
        <v>26</v>
      </c>
      <c r="G5" s="18"/>
      <c r="H5" s="18"/>
    </row>
    <row r="7" spans="1:8" ht="15.75" x14ac:dyDescent="0.25">
      <c r="A7" s="14" t="s">
        <v>28</v>
      </c>
    </row>
    <row r="8" spans="1:8" x14ac:dyDescent="0.25">
      <c r="A8" s="15" t="s">
        <v>27</v>
      </c>
    </row>
    <row r="10" spans="1:8" x14ac:dyDescent="0.25">
      <c r="A10" s="3" t="s">
        <v>29</v>
      </c>
    </row>
    <row r="13" spans="1:8" ht="18.75" x14ac:dyDescent="0.3">
      <c r="A13" s="23" t="s">
        <v>0</v>
      </c>
      <c r="B13" s="24"/>
      <c r="C13" s="24"/>
      <c r="D13" s="24"/>
      <c r="E13" s="24"/>
      <c r="F13" s="24"/>
      <c r="G13" s="24"/>
      <c r="H13" s="25"/>
    </row>
    <row r="14" spans="1:8" ht="35.1" customHeight="1" x14ac:dyDescent="0.25">
      <c r="A14" s="2" t="s">
        <v>14</v>
      </c>
      <c r="B14" s="2" t="s">
        <v>22</v>
      </c>
      <c r="C14" s="2" t="s">
        <v>20</v>
      </c>
      <c r="D14" s="2" t="s">
        <v>21</v>
      </c>
      <c r="E14" s="2" t="s">
        <v>15</v>
      </c>
      <c r="F14" s="2" t="s">
        <v>16</v>
      </c>
      <c r="G14" s="2" t="s">
        <v>18</v>
      </c>
      <c r="H14" s="2" t="s">
        <v>17</v>
      </c>
    </row>
    <row r="15" spans="1:8" x14ac:dyDescent="0.25">
      <c r="A15" s="4">
        <v>0.5</v>
      </c>
      <c r="B15" s="4" t="s">
        <v>5</v>
      </c>
      <c r="C15" s="4">
        <v>3</v>
      </c>
      <c r="D15" s="4" t="s">
        <v>7</v>
      </c>
      <c r="E15" s="4">
        <f>0.6*250</f>
        <v>150</v>
      </c>
      <c r="F15" s="5">
        <f t="shared" ref="F15:F21" si="0">12*E15/(3.14*A15)</f>
        <v>1146.4968152866243</v>
      </c>
      <c r="G15" s="4">
        <v>4.0000000000000001E-3</v>
      </c>
      <c r="H15" s="6">
        <f t="shared" ref="H15:H21" si="1">F15*G15*C15</f>
        <v>13.757961783439493</v>
      </c>
    </row>
    <row r="16" spans="1:8" x14ac:dyDescent="0.25">
      <c r="A16" s="4">
        <v>0.5</v>
      </c>
      <c r="B16" s="4" t="s">
        <v>6</v>
      </c>
      <c r="C16" s="4">
        <v>3</v>
      </c>
      <c r="D16" s="4" t="s">
        <v>7</v>
      </c>
      <c r="E16" s="4">
        <f>0.6*250*2.5</f>
        <v>375</v>
      </c>
      <c r="F16" s="5">
        <f t="shared" si="0"/>
        <v>2866.2420382165606</v>
      </c>
      <c r="G16" s="4">
        <v>4.0000000000000001E-3</v>
      </c>
      <c r="H16" s="6">
        <f t="shared" si="1"/>
        <v>34.394904458598731</v>
      </c>
    </row>
    <row r="17" spans="1:8" x14ac:dyDescent="0.25">
      <c r="A17" s="4">
        <v>0.5</v>
      </c>
      <c r="B17" s="4" t="s">
        <v>6</v>
      </c>
      <c r="C17" s="4">
        <v>3</v>
      </c>
      <c r="D17" s="4" t="s">
        <v>8</v>
      </c>
      <c r="E17" s="4">
        <f>0.6*250*2.5</f>
        <v>375</v>
      </c>
      <c r="F17" s="5">
        <f t="shared" si="0"/>
        <v>2866.2420382165606</v>
      </c>
      <c r="G17" s="4">
        <v>4.0000000000000001E-3</v>
      </c>
      <c r="H17" s="6">
        <f t="shared" si="1"/>
        <v>34.394904458598731</v>
      </c>
    </row>
    <row r="18" spans="1:8" x14ac:dyDescent="0.25">
      <c r="A18" s="4">
        <v>1</v>
      </c>
      <c r="B18" s="4" t="s">
        <v>5</v>
      </c>
      <c r="C18" s="4">
        <v>6</v>
      </c>
      <c r="D18" s="4" t="s">
        <v>9</v>
      </c>
      <c r="E18" s="4">
        <f>0.6*100</f>
        <v>60</v>
      </c>
      <c r="F18" s="5">
        <f t="shared" si="0"/>
        <v>229.29936305732483</v>
      </c>
      <c r="G18" s="4">
        <v>5.0000000000000001E-3</v>
      </c>
      <c r="H18" s="6">
        <f t="shared" si="1"/>
        <v>6.8789808917197455</v>
      </c>
    </row>
    <row r="19" spans="1:8" x14ac:dyDescent="0.25">
      <c r="A19" s="4">
        <v>1</v>
      </c>
      <c r="B19" s="4" t="s">
        <v>6</v>
      </c>
      <c r="C19" s="4">
        <v>6</v>
      </c>
      <c r="D19" s="4" t="s">
        <v>9</v>
      </c>
      <c r="E19" s="4">
        <f>0.6*100*2.5</f>
        <v>150</v>
      </c>
      <c r="F19" s="5">
        <f t="shared" si="0"/>
        <v>573.24840764331213</v>
      </c>
      <c r="G19" s="4">
        <v>5.0000000000000001E-3</v>
      </c>
      <c r="H19" s="6">
        <f t="shared" si="1"/>
        <v>17.197452229299365</v>
      </c>
    </row>
    <row r="20" spans="1:8" x14ac:dyDescent="0.25">
      <c r="A20" s="4">
        <v>1</v>
      </c>
      <c r="B20" s="4" t="s">
        <v>6</v>
      </c>
      <c r="C20" s="4">
        <v>4</v>
      </c>
      <c r="D20" s="4" t="s">
        <v>10</v>
      </c>
      <c r="E20" s="4">
        <f>0.6*40*2.5</f>
        <v>60</v>
      </c>
      <c r="F20" s="5">
        <f t="shared" si="0"/>
        <v>229.29936305732483</v>
      </c>
      <c r="G20" s="4">
        <v>4.0000000000000001E-3</v>
      </c>
      <c r="H20" s="6">
        <f t="shared" si="1"/>
        <v>3.6687898089171971</v>
      </c>
    </row>
    <row r="21" spans="1:8" x14ac:dyDescent="0.25">
      <c r="A21" s="4">
        <v>1</v>
      </c>
      <c r="B21" s="4" t="s">
        <v>6</v>
      </c>
      <c r="C21" s="4">
        <v>4</v>
      </c>
      <c r="D21" s="4" t="s">
        <v>11</v>
      </c>
      <c r="E21" s="4">
        <f>0.6*20*2.5</f>
        <v>30</v>
      </c>
      <c r="F21" s="5">
        <f t="shared" si="0"/>
        <v>114.64968152866241</v>
      </c>
      <c r="G21" s="7">
        <v>2.7499999999999998E-3</v>
      </c>
      <c r="H21" s="6">
        <f t="shared" si="1"/>
        <v>1.2611464968152866</v>
      </c>
    </row>
    <row r="22" spans="1:8" x14ac:dyDescent="0.25">
      <c r="A22" s="8"/>
      <c r="B22" s="8"/>
      <c r="C22" s="8"/>
      <c r="D22" s="8"/>
      <c r="E22" s="8"/>
      <c r="F22" s="9"/>
      <c r="G22" s="8"/>
      <c r="H22" s="10"/>
    </row>
    <row r="23" spans="1:8" ht="18.75" x14ac:dyDescent="0.3">
      <c r="A23" s="23" t="s">
        <v>1</v>
      </c>
      <c r="B23" s="24"/>
      <c r="C23" s="24"/>
      <c r="D23" s="24"/>
      <c r="E23" s="24"/>
      <c r="F23" s="24"/>
      <c r="G23" s="24"/>
      <c r="H23" s="25"/>
    </row>
    <row r="24" spans="1:8" ht="35.1" customHeight="1" x14ac:dyDescent="0.25">
      <c r="A24" s="2" t="s">
        <v>14</v>
      </c>
      <c r="B24" s="2" t="s">
        <v>22</v>
      </c>
      <c r="C24" s="1" t="s">
        <v>30</v>
      </c>
      <c r="D24" s="2" t="s">
        <v>21</v>
      </c>
      <c r="E24" s="2" t="s">
        <v>15</v>
      </c>
      <c r="F24" s="2" t="s">
        <v>16</v>
      </c>
      <c r="G24" s="2" t="s">
        <v>34</v>
      </c>
      <c r="H24" s="2" t="s">
        <v>17</v>
      </c>
    </row>
    <row r="25" spans="1:8" x14ac:dyDescent="0.25">
      <c r="A25" s="4">
        <v>0.25</v>
      </c>
      <c r="B25" s="4" t="s">
        <v>5</v>
      </c>
      <c r="C25" s="4" t="s">
        <v>31</v>
      </c>
      <c r="D25" s="4" t="s">
        <v>7</v>
      </c>
      <c r="E25" s="4">
        <f>0.6*250</f>
        <v>150</v>
      </c>
      <c r="F25" s="5">
        <f t="shared" ref="F25:F30" si="2">12*E25/(3.14*A25)</f>
        <v>2292.9936305732485</v>
      </c>
      <c r="G25" s="4">
        <v>4.0000000000000001E-3</v>
      </c>
      <c r="H25" s="6">
        <f>F25*G25</f>
        <v>9.1719745222929951</v>
      </c>
    </row>
    <row r="26" spans="1:8" x14ac:dyDescent="0.25">
      <c r="A26" s="4">
        <v>0.5</v>
      </c>
      <c r="B26" s="4" t="s">
        <v>5</v>
      </c>
      <c r="C26" s="4" t="s">
        <v>31</v>
      </c>
      <c r="D26" s="4" t="s">
        <v>9</v>
      </c>
      <c r="E26" s="4">
        <f>0.6*100</f>
        <v>60</v>
      </c>
      <c r="F26" s="5">
        <f t="shared" si="2"/>
        <v>458.59872611464965</v>
      </c>
      <c r="G26" s="4">
        <v>8.0000000000000002E-3</v>
      </c>
      <c r="H26" s="6">
        <f t="shared" ref="H26:H30" si="3">F26*G26</f>
        <v>3.6687898089171971</v>
      </c>
    </row>
    <row r="27" spans="1:8" x14ac:dyDescent="0.25">
      <c r="A27" s="4">
        <v>0.5</v>
      </c>
      <c r="B27" s="4" t="s">
        <v>5</v>
      </c>
      <c r="C27" s="4" t="s">
        <v>33</v>
      </c>
      <c r="D27" s="4" t="s">
        <v>9</v>
      </c>
      <c r="E27" s="4">
        <f>0.6*0.5*100</f>
        <v>30</v>
      </c>
      <c r="F27" s="5">
        <f t="shared" si="2"/>
        <v>229.29936305732483</v>
      </c>
      <c r="G27" s="4">
        <v>8.0000000000000002E-3</v>
      </c>
      <c r="H27" s="6">
        <f t="shared" si="3"/>
        <v>1.8343949044585985</v>
      </c>
    </row>
    <row r="28" spans="1:8" x14ac:dyDescent="0.25">
      <c r="A28" s="4">
        <v>1</v>
      </c>
      <c r="B28" s="4" t="s">
        <v>5</v>
      </c>
      <c r="C28" s="4" t="s">
        <v>31</v>
      </c>
      <c r="D28" s="4" t="s">
        <v>9</v>
      </c>
      <c r="E28" s="4">
        <f>0.6*100</f>
        <v>60</v>
      </c>
      <c r="F28" s="5">
        <f t="shared" si="2"/>
        <v>229.29936305732483</v>
      </c>
      <c r="G28" s="4">
        <v>1.6E-2</v>
      </c>
      <c r="H28" s="6">
        <f t="shared" si="3"/>
        <v>3.6687898089171971</v>
      </c>
    </row>
    <row r="29" spans="1:8" x14ac:dyDescent="0.25">
      <c r="A29" s="4">
        <v>1</v>
      </c>
      <c r="B29" s="4" t="s">
        <v>5</v>
      </c>
      <c r="C29" s="4" t="s">
        <v>31</v>
      </c>
      <c r="D29" s="4" t="s">
        <v>12</v>
      </c>
      <c r="E29" s="4">
        <f>0.6*20</f>
        <v>12</v>
      </c>
      <c r="F29" s="5">
        <f t="shared" si="2"/>
        <v>45.859872611464965</v>
      </c>
      <c r="G29" s="4">
        <f>0.5*0.016</f>
        <v>8.0000000000000002E-3</v>
      </c>
      <c r="H29" s="6">
        <f t="shared" si="3"/>
        <v>0.36687898089171972</v>
      </c>
    </row>
    <row r="30" spans="1:8" x14ac:dyDescent="0.25">
      <c r="A30" s="4">
        <v>1</v>
      </c>
      <c r="B30" s="4" t="s">
        <v>5</v>
      </c>
      <c r="C30" s="4" t="s">
        <v>31</v>
      </c>
      <c r="D30" s="4" t="s">
        <v>11</v>
      </c>
      <c r="E30" s="4">
        <f>0.6*20</f>
        <v>12</v>
      </c>
      <c r="F30" s="5">
        <f t="shared" si="2"/>
        <v>45.859872611464965</v>
      </c>
      <c r="G30" s="4">
        <f>0.5*0.016</f>
        <v>8.0000000000000002E-3</v>
      </c>
      <c r="H30" s="6">
        <f t="shared" si="3"/>
        <v>0.36687898089171972</v>
      </c>
    </row>
    <row r="31" spans="1:8" x14ac:dyDescent="0.25">
      <c r="A31" s="11"/>
      <c r="B31" s="11"/>
      <c r="C31" s="11"/>
      <c r="D31" s="11"/>
      <c r="E31" s="11"/>
      <c r="F31" s="12"/>
      <c r="G31" s="11"/>
      <c r="H31" s="13"/>
    </row>
    <row r="32" spans="1:8" x14ac:dyDescent="0.25">
      <c r="A32" s="8"/>
      <c r="B32" s="8"/>
      <c r="C32" s="8"/>
      <c r="D32" s="8"/>
      <c r="E32" s="8"/>
      <c r="F32" s="9"/>
      <c r="G32" s="8"/>
      <c r="H32" s="10"/>
    </row>
    <row r="33" spans="1:8" ht="18.75" x14ac:dyDescent="0.3">
      <c r="A33" s="23" t="s">
        <v>2</v>
      </c>
      <c r="B33" s="24"/>
      <c r="C33" s="24"/>
      <c r="D33" s="24"/>
      <c r="E33" s="24"/>
      <c r="F33" s="24"/>
      <c r="G33" s="24"/>
      <c r="H33" s="25"/>
    </row>
    <row r="34" spans="1:8" ht="35.1" customHeight="1" x14ac:dyDescent="0.25">
      <c r="A34" s="2" t="s">
        <v>14</v>
      </c>
      <c r="B34" s="2" t="s">
        <v>22</v>
      </c>
      <c r="C34" s="1" t="s">
        <v>13</v>
      </c>
      <c r="D34" s="2" t="s">
        <v>21</v>
      </c>
      <c r="E34" s="2" t="s">
        <v>15</v>
      </c>
      <c r="F34" s="2" t="s">
        <v>16</v>
      </c>
      <c r="G34" s="2" t="s">
        <v>34</v>
      </c>
      <c r="H34" s="2" t="s">
        <v>17</v>
      </c>
    </row>
    <row r="35" spans="1:8" x14ac:dyDescent="0.25">
      <c r="A35" s="4">
        <v>0.25</v>
      </c>
      <c r="B35" s="4" t="s">
        <v>5</v>
      </c>
      <c r="C35" s="4" t="s">
        <v>13</v>
      </c>
      <c r="D35" s="4" t="s">
        <v>7</v>
      </c>
      <c r="E35" s="4">
        <f>0.5*0.6*250</f>
        <v>75</v>
      </c>
      <c r="F35" s="5">
        <f>12*E35/(3.14*A35)</f>
        <v>1146.4968152866243</v>
      </c>
      <c r="G35" s="4">
        <f>G25*2</f>
        <v>8.0000000000000002E-3</v>
      </c>
      <c r="H35" s="6">
        <f>G35*F35</f>
        <v>9.1719745222929951</v>
      </c>
    </row>
    <row r="36" spans="1:8" x14ac:dyDescent="0.25">
      <c r="A36" s="4">
        <v>0.5</v>
      </c>
      <c r="B36" s="4" t="s">
        <v>5</v>
      </c>
      <c r="C36" s="4" t="s">
        <v>13</v>
      </c>
      <c r="D36" s="4" t="s">
        <v>9</v>
      </c>
      <c r="E36" s="4">
        <f>0.5*0.6*100</f>
        <v>30</v>
      </c>
      <c r="F36" s="5">
        <f>12*E36/(3.14*A36)</f>
        <v>229.29936305732483</v>
      </c>
      <c r="G36" s="4">
        <f>G27*2</f>
        <v>1.6E-2</v>
      </c>
      <c r="H36" s="6">
        <f t="shared" ref="H36:H39" si="4">G36*F36</f>
        <v>3.6687898089171971</v>
      </c>
    </row>
    <row r="37" spans="1:8" x14ac:dyDescent="0.25">
      <c r="A37" s="4">
        <v>1</v>
      </c>
      <c r="B37" s="4" t="s">
        <v>5</v>
      </c>
      <c r="C37" s="4" t="s">
        <v>13</v>
      </c>
      <c r="D37" s="4" t="s">
        <v>9</v>
      </c>
      <c r="E37" s="4">
        <f>0.5*0.6*100</f>
        <v>30</v>
      </c>
      <c r="F37" s="5">
        <f>12*E37/(3.14*A37)</f>
        <v>114.64968152866241</v>
      </c>
      <c r="G37" s="4">
        <f>G28*2</f>
        <v>3.2000000000000001E-2</v>
      </c>
      <c r="H37" s="6">
        <f t="shared" si="4"/>
        <v>3.6687898089171971</v>
      </c>
    </row>
    <row r="38" spans="1:8" x14ac:dyDescent="0.25">
      <c r="A38" s="4">
        <v>1</v>
      </c>
      <c r="B38" s="4" t="s">
        <v>5</v>
      </c>
      <c r="C38" s="4" t="s">
        <v>13</v>
      </c>
      <c r="D38" s="4" t="s">
        <v>12</v>
      </c>
      <c r="E38" s="4">
        <f>0.5*0.6*20</f>
        <v>6</v>
      </c>
      <c r="F38" s="5">
        <f>12*E38/(3.14*A38)</f>
        <v>22.929936305732483</v>
      </c>
      <c r="G38" s="4">
        <f>G29*2</f>
        <v>1.6E-2</v>
      </c>
      <c r="H38" s="6">
        <f t="shared" si="4"/>
        <v>0.36687898089171972</v>
      </c>
    </row>
    <row r="39" spans="1:8" x14ac:dyDescent="0.25">
      <c r="A39" s="4">
        <v>1</v>
      </c>
      <c r="B39" s="4" t="s">
        <v>5</v>
      </c>
      <c r="C39" s="4" t="s">
        <v>13</v>
      </c>
      <c r="D39" s="4" t="s">
        <v>11</v>
      </c>
      <c r="E39" s="4">
        <f>0.5*0.6*20</f>
        <v>6</v>
      </c>
      <c r="F39" s="5">
        <f>12*E39/(3.14*A39)</f>
        <v>22.929936305732483</v>
      </c>
      <c r="G39" s="4">
        <f>G30*2</f>
        <v>1.6E-2</v>
      </c>
      <c r="H39" s="6">
        <f t="shared" si="4"/>
        <v>0.36687898089171972</v>
      </c>
    </row>
    <row r="40" spans="1:8" x14ac:dyDescent="0.25">
      <c r="A40" s="11"/>
      <c r="B40" s="11"/>
      <c r="C40" s="11"/>
      <c r="D40" s="11"/>
      <c r="E40" s="11"/>
      <c r="F40" s="12"/>
      <c r="G40" s="11"/>
      <c r="H40" s="13"/>
    </row>
    <row r="41" spans="1:8" ht="18.75" x14ac:dyDescent="0.3">
      <c r="A41" s="23" t="s">
        <v>3</v>
      </c>
      <c r="B41" s="24"/>
      <c r="C41" s="24"/>
      <c r="D41" s="24"/>
      <c r="E41" s="24"/>
      <c r="F41" s="24"/>
      <c r="G41" s="24"/>
      <c r="H41" s="25"/>
    </row>
    <row r="42" spans="1:8" ht="35.1" customHeight="1" x14ac:dyDescent="0.25">
      <c r="A42" s="2" t="s">
        <v>14</v>
      </c>
      <c r="B42" s="2" t="s">
        <v>22</v>
      </c>
      <c r="C42" s="2" t="s">
        <v>20</v>
      </c>
      <c r="D42" s="2" t="s">
        <v>21</v>
      </c>
      <c r="E42" s="2" t="s">
        <v>15</v>
      </c>
      <c r="F42" s="2" t="s">
        <v>16</v>
      </c>
      <c r="G42" s="2" t="s">
        <v>18</v>
      </c>
      <c r="H42" s="2" t="s">
        <v>17</v>
      </c>
    </row>
    <row r="43" spans="1:8" x14ac:dyDescent="0.25">
      <c r="A43" s="4">
        <v>0.5</v>
      </c>
      <c r="B43" s="4" t="s">
        <v>5</v>
      </c>
      <c r="C43" s="4">
        <v>3</v>
      </c>
      <c r="D43" s="4" t="s">
        <v>7</v>
      </c>
      <c r="E43" s="5">
        <f>0.75*0.6*250</f>
        <v>112.49999999999999</v>
      </c>
      <c r="F43" s="5">
        <f>12*E43/(3.14*A43)</f>
        <v>859.87261146496792</v>
      </c>
      <c r="G43" s="4">
        <f>0.25*0.004</f>
        <v>1E-3</v>
      </c>
      <c r="H43" s="6">
        <f t="shared" ref="H43:H48" si="5">C43*G43*F43</f>
        <v>2.5796178343949037</v>
      </c>
    </row>
    <row r="44" spans="1:8" x14ac:dyDescent="0.25">
      <c r="A44" s="4">
        <v>1</v>
      </c>
      <c r="B44" s="4" t="s">
        <v>5</v>
      </c>
      <c r="C44" s="4">
        <v>4</v>
      </c>
      <c r="D44" s="4" t="s">
        <v>8</v>
      </c>
      <c r="E44" s="5">
        <f>0.75*0.6*250</f>
        <v>112.49999999999999</v>
      </c>
      <c r="F44" s="5">
        <f t="shared" ref="F44:F48" si="6">12*E44/(3.14*A44)</f>
        <v>429.93630573248396</v>
      </c>
      <c r="G44" s="4">
        <f>0.25*0.008</f>
        <v>2E-3</v>
      </c>
      <c r="H44" s="6">
        <f t="shared" si="5"/>
        <v>3.4394904458598718</v>
      </c>
    </row>
    <row r="45" spans="1:8" x14ac:dyDescent="0.25">
      <c r="A45" s="4">
        <v>1</v>
      </c>
      <c r="B45" s="4" t="s">
        <v>5</v>
      </c>
      <c r="C45" s="4">
        <v>6</v>
      </c>
      <c r="D45" s="4" t="s">
        <v>9</v>
      </c>
      <c r="E45" s="5">
        <f>0.75*0.6*100</f>
        <v>44.999999999999993</v>
      </c>
      <c r="F45" s="5">
        <f t="shared" si="6"/>
        <v>171.97452229299358</v>
      </c>
      <c r="G45" s="16">
        <f>0.25*0.005</f>
        <v>1.25E-3</v>
      </c>
      <c r="H45" s="6">
        <f t="shared" si="5"/>
        <v>1.2898089171974518</v>
      </c>
    </row>
    <row r="46" spans="1:8" x14ac:dyDescent="0.25">
      <c r="A46" s="4">
        <v>1</v>
      </c>
      <c r="B46" s="4" t="s">
        <v>5</v>
      </c>
      <c r="C46" s="4">
        <v>10</v>
      </c>
      <c r="D46" s="4" t="s">
        <v>10</v>
      </c>
      <c r="E46" s="5">
        <f>0.75*0.6*40</f>
        <v>18</v>
      </c>
      <c r="F46" s="5">
        <f t="shared" si="6"/>
        <v>68.789808917197448</v>
      </c>
      <c r="G46" s="4">
        <f>0.25*0.004</f>
        <v>1E-3</v>
      </c>
      <c r="H46" s="6">
        <f t="shared" si="5"/>
        <v>0.68789808917197448</v>
      </c>
    </row>
    <row r="47" spans="1:8" x14ac:dyDescent="0.25">
      <c r="A47" s="4">
        <v>1</v>
      </c>
      <c r="B47" s="4" t="s">
        <v>5</v>
      </c>
      <c r="C47" s="4">
        <v>10</v>
      </c>
      <c r="D47" s="4" t="s">
        <v>12</v>
      </c>
      <c r="E47" s="5">
        <f>0.75*0.6*20</f>
        <v>9</v>
      </c>
      <c r="F47" s="5">
        <f>12*E47/(3.14*A47)</f>
        <v>34.394904458598724</v>
      </c>
      <c r="G47" s="7">
        <f>MAX(0.25*((0.0015+0.004)/2),0.001)</f>
        <v>1E-3</v>
      </c>
      <c r="H47" s="6">
        <f t="shared" si="5"/>
        <v>0.34394904458598724</v>
      </c>
    </row>
    <row r="48" spans="1:8" x14ac:dyDescent="0.25">
      <c r="A48" s="4">
        <v>1</v>
      </c>
      <c r="B48" s="4" t="s">
        <v>5</v>
      </c>
      <c r="C48" s="4">
        <v>8</v>
      </c>
      <c r="D48" s="4" t="s">
        <v>11</v>
      </c>
      <c r="E48" s="5">
        <f>0.75*0.6*20</f>
        <v>9</v>
      </c>
      <c r="F48" s="5">
        <f t="shared" si="6"/>
        <v>34.394904458598724</v>
      </c>
      <c r="G48" s="7">
        <f>MAX(0.25*((0.0015+0.004)/2),0.001)</f>
        <v>1E-3</v>
      </c>
      <c r="H48" s="6">
        <f t="shared" si="5"/>
        <v>0.2751592356687898</v>
      </c>
    </row>
    <row r="49" spans="1:8" x14ac:dyDescent="0.25">
      <c r="A49" s="8"/>
      <c r="B49" s="8"/>
      <c r="C49" s="8"/>
      <c r="D49" s="8"/>
      <c r="E49" s="8"/>
      <c r="F49" s="9"/>
      <c r="G49" s="8"/>
      <c r="H49" s="8"/>
    </row>
    <row r="50" spans="1:8" ht="18.75" x14ac:dyDescent="0.3">
      <c r="A50" s="23" t="s">
        <v>4</v>
      </c>
      <c r="B50" s="24"/>
      <c r="C50" s="24"/>
      <c r="D50" s="24"/>
      <c r="E50" s="24"/>
      <c r="F50" s="24"/>
      <c r="G50" s="24"/>
      <c r="H50" s="25"/>
    </row>
    <row r="51" spans="1:8" ht="35.1" customHeight="1" x14ac:dyDescent="0.25">
      <c r="A51" s="2" t="s">
        <v>19</v>
      </c>
      <c r="B51" s="2" t="s">
        <v>22</v>
      </c>
      <c r="C51" s="1" t="s">
        <v>13</v>
      </c>
      <c r="D51" s="2" t="s">
        <v>21</v>
      </c>
      <c r="E51" s="2" t="s">
        <v>15</v>
      </c>
      <c r="F51" s="2" t="s">
        <v>16</v>
      </c>
      <c r="G51" s="2" t="s">
        <v>32</v>
      </c>
      <c r="H51" s="1" t="s">
        <v>13</v>
      </c>
    </row>
    <row r="52" spans="1:8" x14ac:dyDescent="0.25">
      <c r="A52" s="4">
        <v>1</v>
      </c>
      <c r="B52" s="4" t="s">
        <v>5</v>
      </c>
      <c r="C52" s="4" t="s">
        <v>13</v>
      </c>
      <c r="D52" s="4" t="s">
        <v>7</v>
      </c>
      <c r="E52" s="4">
        <f>0.6*250</f>
        <v>150</v>
      </c>
      <c r="F52" s="5">
        <f t="shared" ref="F52:F58" si="7">12*E52/(3.14*A52)</f>
        <v>573.24840764331213</v>
      </c>
      <c r="G52" s="5">
        <f t="shared" ref="G52:G58" si="8">MIN(600,F52)</f>
        <v>573.24840764331213</v>
      </c>
      <c r="H52" s="4" t="s">
        <v>13</v>
      </c>
    </row>
    <row r="53" spans="1:8" x14ac:dyDescent="0.25">
      <c r="A53" s="4">
        <v>1</v>
      </c>
      <c r="B53" s="4" t="s">
        <v>6</v>
      </c>
      <c r="C53" s="4" t="s">
        <v>13</v>
      </c>
      <c r="D53" s="4" t="s">
        <v>7</v>
      </c>
      <c r="E53" s="4">
        <f>0.6*250*2.5</f>
        <v>375</v>
      </c>
      <c r="F53" s="5">
        <f t="shared" si="7"/>
        <v>1433.1210191082803</v>
      </c>
      <c r="G53" s="5">
        <f t="shared" si="8"/>
        <v>600</v>
      </c>
      <c r="H53" s="4" t="s">
        <v>13</v>
      </c>
    </row>
    <row r="54" spans="1:8" x14ac:dyDescent="0.25">
      <c r="A54" s="4">
        <v>1</v>
      </c>
      <c r="B54" s="4" t="s">
        <v>5</v>
      </c>
      <c r="C54" s="4" t="s">
        <v>13</v>
      </c>
      <c r="D54" s="4" t="s">
        <v>9</v>
      </c>
      <c r="E54" s="4">
        <f>0.6*100</f>
        <v>60</v>
      </c>
      <c r="F54" s="5">
        <f t="shared" si="7"/>
        <v>229.29936305732483</v>
      </c>
      <c r="G54" s="5">
        <f t="shared" si="8"/>
        <v>229.29936305732483</v>
      </c>
      <c r="H54" s="4" t="s">
        <v>13</v>
      </c>
    </row>
    <row r="55" spans="1:8" x14ac:dyDescent="0.25">
      <c r="A55" s="4">
        <v>1</v>
      </c>
      <c r="B55" s="4" t="s">
        <v>6</v>
      </c>
      <c r="C55" s="4" t="s">
        <v>13</v>
      </c>
      <c r="D55" s="4" t="s">
        <v>9</v>
      </c>
      <c r="E55" s="4">
        <f>0.6*100*2.5</f>
        <v>150</v>
      </c>
      <c r="F55" s="5">
        <f t="shared" si="7"/>
        <v>573.24840764331213</v>
      </c>
      <c r="G55" s="5">
        <f t="shared" si="8"/>
        <v>573.24840764331213</v>
      </c>
      <c r="H55" s="4" t="s">
        <v>13</v>
      </c>
    </row>
    <row r="56" spans="1:8" x14ac:dyDescent="0.25">
      <c r="A56" s="4">
        <v>1.5</v>
      </c>
      <c r="B56" s="4" t="s">
        <v>6</v>
      </c>
      <c r="C56" s="4" t="s">
        <v>13</v>
      </c>
      <c r="D56" s="4" t="s">
        <v>10</v>
      </c>
      <c r="E56" s="4">
        <f>0.6*40*2.5</f>
        <v>60</v>
      </c>
      <c r="F56" s="5">
        <f t="shared" si="7"/>
        <v>152.86624203821657</v>
      </c>
      <c r="G56" s="5">
        <f t="shared" si="8"/>
        <v>152.86624203821657</v>
      </c>
      <c r="H56" s="4" t="s">
        <v>13</v>
      </c>
    </row>
    <row r="57" spans="1:8" x14ac:dyDescent="0.25">
      <c r="A57" s="4">
        <v>1.5</v>
      </c>
      <c r="B57" s="4" t="s">
        <v>6</v>
      </c>
      <c r="C57" s="4" t="s">
        <v>13</v>
      </c>
      <c r="D57" s="4" t="s">
        <v>12</v>
      </c>
      <c r="E57" s="4">
        <f>0.6*20*2.5</f>
        <v>30</v>
      </c>
      <c r="F57" s="5">
        <f t="shared" si="7"/>
        <v>76.433121019108285</v>
      </c>
      <c r="G57" s="5">
        <f t="shared" si="8"/>
        <v>76.433121019108285</v>
      </c>
      <c r="H57" s="4" t="s">
        <v>13</v>
      </c>
    </row>
    <row r="58" spans="1:8" x14ac:dyDescent="0.25">
      <c r="A58" s="4">
        <v>1.5</v>
      </c>
      <c r="B58" s="4" t="s">
        <v>6</v>
      </c>
      <c r="C58" s="4" t="s">
        <v>13</v>
      </c>
      <c r="D58" s="4" t="s">
        <v>11</v>
      </c>
      <c r="E58" s="4">
        <f>0.6*20*2.5</f>
        <v>30</v>
      </c>
      <c r="F58" s="5">
        <f t="shared" si="7"/>
        <v>76.433121019108285</v>
      </c>
      <c r="G58" s="5">
        <f t="shared" si="8"/>
        <v>76.433121019108285</v>
      </c>
      <c r="H58" s="4" t="s">
        <v>13</v>
      </c>
    </row>
    <row r="59" spans="1:8" x14ac:dyDescent="0.25">
      <c r="A59" s="17" t="s">
        <v>35</v>
      </c>
      <c r="B59" s="17"/>
      <c r="C59" s="17"/>
      <c r="D59" s="17"/>
      <c r="E59" s="17"/>
      <c r="F59" s="17"/>
      <c r="G59" s="17"/>
      <c r="H59" s="17"/>
    </row>
  </sheetData>
  <mergeCells count="11">
    <mergeCell ref="A23:H23"/>
    <mergeCell ref="A33:H33"/>
    <mergeCell ref="A41:H41"/>
    <mergeCell ref="A50:H50"/>
    <mergeCell ref="A59:H59"/>
    <mergeCell ref="A13:H13"/>
    <mergeCell ref="A1:H1"/>
    <mergeCell ref="A2:H2"/>
    <mergeCell ref="A3:H3"/>
    <mergeCell ref="A5:E5"/>
    <mergeCell ref="F5:H5"/>
  </mergeCells>
  <hyperlinks>
    <hyperlink ref="A8" r:id="rId1" display="  Speeds and Feeds Calcs for Drilling, Milling, Annular Cutters, and Lathe Parting Operations"/>
  </hyperlinks>
  <pageMargins left="0.5" right="0.5" top="0.75" bottom="0.75" header="0.3" footer="0.3"/>
  <pageSetup scale="97" orientation="landscape" r:id="rId2"/>
  <rowBreaks count="1" manualBreakCount="1">
    <brk id="31" max="7" man="1"/>
  </rowBreaks>
  <ignoredErrors>
    <ignoredError sqref="E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'Sheet1 (ANSWERS)'!Print_Area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Braddock, Michael J</dc:creator>
  <cp:lastModifiedBy>Braddock,Michael J</cp:lastModifiedBy>
  <cp:lastPrinted>2018-10-11T14:19:21Z</cp:lastPrinted>
  <dcterms:created xsi:type="dcterms:W3CDTF">2018-10-04T19:47:01Z</dcterms:created>
  <dcterms:modified xsi:type="dcterms:W3CDTF">2018-10-27T18:43:48Z</dcterms:modified>
</cp:coreProperties>
</file>